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Compte exploitation" sheetId="1" r:id="rId1"/>
  </sheets>
  <definedNames>
    <definedName name="_xlnm.Print_Area" localSheetId="0">'Compte exploitation'!$A$1:$W$69</definedName>
  </definedNames>
  <calcPr fullCalcOnLoad="1"/>
</workbook>
</file>

<file path=xl/sharedStrings.xml><?xml version="1.0" encoding="utf-8"?>
<sst xmlns="http://schemas.openxmlformats.org/spreadsheetml/2006/main" count="64" uniqueCount="64">
  <si>
    <t>3.4 Compte d'exploitation prévisionnel</t>
  </si>
  <si>
    <t>COFELY</t>
  </si>
  <si>
    <t>en € HT</t>
  </si>
  <si>
    <t>Années</t>
  </si>
  <si>
    <t>Total</t>
  </si>
  <si>
    <t>PRODUITS</t>
  </si>
  <si>
    <t>Consommations R1  (MWH)</t>
  </si>
  <si>
    <t>R1 C (chaleur)</t>
  </si>
  <si>
    <t>Abonnements R2  (Kw souscrits)</t>
  </si>
  <si>
    <t>R2 C (chaleur)</t>
  </si>
  <si>
    <t>Subventions d'exploitation</t>
  </si>
  <si>
    <t>Reprise de provisions GER</t>
  </si>
  <si>
    <t>Produits financiers</t>
  </si>
  <si>
    <t>Autres produits</t>
  </si>
  <si>
    <t>Droits de raccordement non remboursables</t>
  </si>
  <si>
    <t>TOTAL PRODUITS</t>
  </si>
  <si>
    <t>CHARGES</t>
  </si>
  <si>
    <t>Énergie primaire</t>
  </si>
  <si>
    <t>Électricité force motrice</t>
  </si>
  <si>
    <t>Eau et produits de traitement</t>
  </si>
  <si>
    <t>Fournitures d'entretien</t>
  </si>
  <si>
    <t>Sous total 60 (achats)</t>
  </si>
  <si>
    <t>Loyers de crédit-bail</t>
  </si>
  <si>
    <t>Travaux sous-traités</t>
  </si>
  <si>
    <t>GER dépense réelle</t>
  </si>
  <si>
    <t>Assurances</t>
  </si>
  <si>
    <t>Sous total 61 (services extérieurs)</t>
  </si>
  <si>
    <t>Personnel extérieur à l'entreprise</t>
  </si>
  <si>
    <t>Frais de siège</t>
  </si>
  <si>
    <t>Frais généraux</t>
  </si>
  <si>
    <t>Frais de communication et d'information des usagers</t>
  </si>
  <si>
    <t>Sous total 62 (autres services extérieurs)</t>
  </si>
  <si>
    <t>TP</t>
  </si>
  <si>
    <t xml:space="preserve"> </t>
  </si>
  <si>
    <t>Autres impôts</t>
  </si>
  <si>
    <t>Sous total 63 (impots et taxes)</t>
  </si>
  <si>
    <t>Rémunération du personnel</t>
  </si>
  <si>
    <t>Charges de personnel</t>
  </si>
  <si>
    <t>Sous total 64 (charges de personnel)</t>
  </si>
  <si>
    <t>Redevances versées à la Collectivité</t>
  </si>
  <si>
    <t>Redevance d'occup du domaine public</t>
  </si>
  <si>
    <t>Redevance pour frais de contrôle</t>
  </si>
  <si>
    <t>Charges diverses de gestion courante</t>
  </si>
  <si>
    <t>Sous total 65 (autres charges de gestion courante)</t>
  </si>
  <si>
    <t>Intérêts sur emprunts</t>
  </si>
  <si>
    <t>Autres charges financières</t>
  </si>
  <si>
    <t>Sous total 66 (charges financières)</t>
  </si>
  <si>
    <t>Amortissements de caducité</t>
  </si>
  <si>
    <t>Dotations aux amortissements industriels</t>
  </si>
  <si>
    <t>Dotations aux provisions pour GER</t>
  </si>
  <si>
    <t>Autres dotations aux provisions</t>
  </si>
  <si>
    <t>Sous total 68 (dotations aux am. et aux prov)</t>
  </si>
  <si>
    <t>TOTAL DES CHARGES</t>
  </si>
  <si>
    <t>Structure des charges</t>
  </si>
  <si>
    <t>Charges fixes non indexées (% du total des charges)</t>
  </si>
  <si>
    <t>Charges fixes indexées (% du total des charges)</t>
  </si>
  <si>
    <t>Charges proportionnelles (% du total des charges)</t>
  </si>
  <si>
    <t>RÉSULTAT AVANT IMPÔTS</t>
  </si>
  <si>
    <t>IS (33,33 %)</t>
  </si>
  <si>
    <t>participation des salariés</t>
  </si>
  <si>
    <t>RÉSULTAT NET</t>
  </si>
  <si>
    <t>Hypothèse : taux de subvention de 50 %</t>
  </si>
  <si>
    <t>Ventes d'électricité (recettes photovoltaïques)</t>
  </si>
  <si>
    <t>Programme de base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</si>
</sst>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HT&quot;"/>
    <numFmt numFmtId="173" formatCode="#,##0&quot; FTTC&quot;"/>
    <numFmt numFmtId="174" formatCode="#,##0&quot; mois&quot;"/>
    <numFmt numFmtId="175" formatCode="#,##0.00&quot; MW th&quot;"/>
    <numFmt numFmtId="176" formatCode="#,##0&quot; MWh th&quot;"/>
    <numFmt numFmtId="177" formatCode="#,##0&quot; ans&quot;"/>
    <numFmt numFmtId="178" formatCode="#,##0.00&quot; FHT/MWh th&quot;"/>
    <numFmt numFmtId="179" formatCode="#,##0.0&quot; mois&quot;"/>
    <numFmt numFmtId="180" formatCode="0.0%"/>
    <numFmt numFmtId="181" formatCode="0.00&quot; MWh&quot;"/>
    <numFmt numFmtId="182" formatCode="0.00&quot; F/MWh&quot;"/>
    <numFmt numFmtId="183" formatCode="0.0&quot; MWh&quot;"/>
    <numFmt numFmtId="184" formatCode="0&quot; MWh&quot;"/>
    <numFmt numFmtId="185" formatCode="#,##0&quot; MWh&quot;"/>
    <numFmt numFmtId="186" formatCode="#,##0&quot; KW&quot;"/>
    <numFmt numFmtId="187" formatCode="#,##0.0"/>
    <numFmt numFmtId="188" formatCode="0.000"/>
    <numFmt numFmtId="189" formatCode="0.0"/>
    <numFmt numFmtId="190" formatCode="#,##0.00&quot; FHT/MWh&quot;"/>
    <numFmt numFmtId="191" formatCode="#,##0.00&quot; FHT/KW&quot;"/>
    <numFmt numFmtId="192" formatCode="&quot;Vrai&quot;;&quot;Vrai&quot;;&quot;Faux&quot;"/>
    <numFmt numFmtId="193" formatCode="&quot;Actif&quot;;&quot;Actif&quot;;&quot;Inactif&quot;"/>
    <numFmt numFmtId="194" formatCode="#,##0\ [$€-1]"/>
    <numFmt numFmtId="195" formatCode="#,##0\ &quot;F&quot;"/>
    <numFmt numFmtId="196" formatCode="_-* #,##0.00\ [$€-1]_-;\-* #,##0.00\ [$€-1]_-;_-* &quot;-&quot;??\ [$€-1]_-"/>
    <numFmt numFmtId="197" formatCode="0.0&quot; ans&quot;"/>
    <numFmt numFmtId="198" formatCode="#,##0\ _€"/>
    <numFmt numFmtId="199" formatCode="#,##0.00_ ;[Red]\-#,##0.0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indexed="6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9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right" vertical="center" wrapText="1"/>
    </xf>
    <xf numFmtId="0" fontId="0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9" fillId="7" borderId="6" xfId="0" applyFont="1" applyFill="1" applyBorder="1" applyAlignment="1">
      <alignment horizontal="right" vertical="center" wrapText="1"/>
    </xf>
    <xf numFmtId="0" fontId="5" fillId="6" borderId="15" xfId="0" applyFont="1" applyFill="1" applyBorder="1" applyAlignment="1">
      <alignment vertical="center" wrapText="1"/>
    </xf>
    <xf numFmtId="3" fontId="5" fillId="6" borderId="16" xfId="0" applyNumberFormat="1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 wrapText="1"/>
    </xf>
    <xf numFmtId="3" fontId="5" fillId="6" borderId="18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8" xfId="0" applyNumberFormat="1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6" borderId="20" xfId="0" applyNumberFormat="1" applyFont="1" applyFill="1" applyBorder="1" applyAlignment="1">
      <alignment vertical="center"/>
    </xf>
    <xf numFmtId="3" fontId="7" fillId="2" borderId="21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6" borderId="22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0" fillId="6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0" fontId="5" fillId="8" borderId="24" xfId="0" applyFont="1" applyFill="1" applyBorder="1" applyAlignment="1">
      <alignment vertical="center" wrapText="1"/>
    </xf>
    <xf numFmtId="0" fontId="5" fillId="8" borderId="25" xfId="0" applyFont="1" applyFill="1" applyBorder="1" applyAlignment="1">
      <alignment vertical="center"/>
    </xf>
    <xf numFmtId="0" fontId="8" fillId="8" borderId="25" xfId="0" applyFont="1" applyFill="1" applyBorder="1" applyAlignment="1">
      <alignment vertical="center"/>
    </xf>
    <xf numFmtId="0" fontId="5" fillId="8" borderId="15" xfId="0" applyFont="1" applyFill="1" applyBorder="1" applyAlignment="1">
      <alignment vertical="center" wrapText="1"/>
    </xf>
    <xf numFmtId="4" fontId="0" fillId="8" borderId="26" xfId="0" applyNumberFormat="1" applyFont="1" applyFill="1" applyBorder="1" applyAlignment="1">
      <alignment vertical="center"/>
    </xf>
    <xf numFmtId="0" fontId="0" fillId="8" borderId="26" xfId="0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vertical="center" wrapText="1"/>
    </xf>
    <xf numFmtId="3" fontId="0" fillId="5" borderId="16" xfId="0" applyNumberFormat="1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3" fillId="9" borderId="29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 shrinkToFi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69"/>
  <sheetViews>
    <sheetView tabSelected="1" view="pageBreakPreview" zoomScale="85" zoomScaleNormal="60" zoomScaleSheetLayoutView="85" workbookViewId="0" topLeftCell="A1">
      <selection activeCell="U35" sqref="U35"/>
    </sheetView>
  </sheetViews>
  <sheetFormatPr defaultColWidth="11.421875" defaultRowHeight="12.75"/>
  <cols>
    <col min="1" max="1" width="44.7109375" style="49" customWidth="1"/>
    <col min="2" max="20" width="11.421875" style="50" customWidth="1"/>
    <col min="21" max="22" width="11.421875" style="14" customWidth="1"/>
    <col min="23" max="23" width="11.8515625" style="50" customWidth="1"/>
    <col min="24" max="16384" width="11.421875" style="14" customWidth="1"/>
  </cols>
  <sheetData>
    <row r="1" spans="1:23" s="1" customFormat="1" ht="23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</row>
    <row r="2" spans="1:23" s="1" customFormat="1" ht="12.75" customHeight="1">
      <c r="A2" s="2" t="s">
        <v>1</v>
      </c>
      <c r="B2" s="84" t="s">
        <v>61</v>
      </c>
      <c r="C2" s="84"/>
      <c r="D2" s="84"/>
      <c r="E2" s="84"/>
      <c r="F2" s="3"/>
      <c r="G2" s="3"/>
      <c r="H2" s="3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1:23" s="10" customFormat="1" ht="18.75">
      <c r="A3" s="6" t="s">
        <v>2</v>
      </c>
      <c r="B3" s="84"/>
      <c r="C3" s="84"/>
      <c r="D3" s="84"/>
      <c r="E3" s="8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9"/>
    </row>
    <row r="4" spans="1:23" ht="16.5" thickBot="1">
      <c r="A4" s="79" t="s">
        <v>63</v>
      </c>
      <c r="B4" s="11"/>
      <c r="C4" s="11"/>
      <c r="D4" s="11"/>
      <c r="E4" s="1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2"/>
      <c r="V4" s="12"/>
      <c r="W4" s="13"/>
    </row>
    <row r="5" spans="1:23" ht="16.5" thickBot="1">
      <c r="A5" s="15" t="s">
        <v>3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6">
        <v>16</v>
      </c>
      <c r="R5" s="16">
        <v>17</v>
      </c>
      <c r="S5" s="16">
        <v>18</v>
      </c>
      <c r="T5" s="16">
        <v>19</v>
      </c>
      <c r="U5" s="16">
        <v>20</v>
      </c>
      <c r="V5" s="16"/>
      <c r="W5" s="74" t="s">
        <v>4</v>
      </c>
    </row>
    <row r="6" spans="1:23" ht="16.5" thickBot="1">
      <c r="A6" s="1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2"/>
      <c r="V6" s="12"/>
      <c r="W6" s="9"/>
    </row>
    <row r="7" spans="1:23" s="18" customFormat="1" ht="15.75">
      <c r="A7" s="66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  <c r="V7" s="68"/>
      <c r="W7" s="73"/>
    </row>
    <row r="8" spans="1:23" ht="15.75">
      <c r="A8" s="19" t="s">
        <v>6</v>
      </c>
      <c r="B8" s="65">
        <v>7640</v>
      </c>
      <c r="C8" s="65">
        <v>7640</v>
      </c>
      <c r="D8" s="65">
        <v>7640</v>
      </c>
      <c r="E8" s="65">
        <v>7640</v>
      </c>
      <c r="F8" s="65">
        <v>7640</v>
      </c>
      <c r="G8" s="65">
        <v>7640</v>
      </c>
      <c r="H8" s="65">
        <v>7640</v>
      </c>
      <c r="I8" s="65">
        <v>7640</v>
      </c>
      <c r="J8" s="65">
        <v>7640</v>
      </c>
      <c r="K8" s="65">
        <v>7640</v>
      </c>
      <c r="L8" s="65">
        <v>7640</v>
      </c>
      <c r="M8" s="65">
        <v>7640</v>
      </c>
      <c r="N8" s="65">
        <v>7640</v>
      </c>
      <c r="O8" s="65">
        <v>7640</v>
      </c>
      <c r="P8" s="65">
        <v>7640</v>
      </c>
      <c r="Q8" s="65">
        <v>7640</v>
      </c>
      <c r="R8" s="65">
        <v>7640</v>
      </c>
      <c r="S8" s="65">
        <v>7640</v>
      </c>
      <c r="T8" s="65">
        <v>7640</v>
      </c>
      <c r="U8" s="65">
        <v>7640</v>
      </c>
      <c r="V8" s="20"/>
      <c r="W8" s="53"/>
    </row>
    <row r="9" spans="1:23" ht="15.75">
      <c r="A9" s="22" t="s">
        <v>7</v>
      </c>
      <c r="B9" s="51">
        <f>25.5*B8</f>
        <v>194820</v>
      </c>
      <c r="C9" s="51">
        <f aca="true" t="shared" si="0" ref="C9:U9">25.5*C8</f>
        <v>194820</v>
      </c>
      <c r="D9" s="51">
        <f t="shared" si="0"/>
        <v>194820</v>
      </c>
      <c r="E9" s="51">
        <f t="shared" si="0"/>
        <v>194820</v>
      </c>
      <c r="F9" s="51">
        <f t="shared" si="0"/>
        <v>194820</v>
      </c>
      <c r="G9" s="51">
        <f t="shared" si="0"/>
        <v>194820</v>
      </c>
      <c r="H9" s="51">
        <f t="shared" si="0"/>
        <v>194820</v>
      </c>
      <c r="I9" s="51">
        <f t="shared" si="0"/>
        <v>194820</v>
      </c>
      <c r="J9" s="51">
        <f t="shared" si="0"/>
        <v>194820</v>
      </c>
      <c r="K9" s="51">
        <f t="shared" si="0"/>
        <v>194820</v>
      </c>
      <c r="L9" s="51">
        <f t="shared" si="0"/>
        <v>194820</v>
      </c>
      <c r="M9" s="51">
        <f t="shared" si="0"/>
        <v>194820</v>
      </c>
      <c r="N9" s="51">
        <f t="shared" si="0"/>
        <v>194820</v>
      </c>
      <c r="O9" s="51">
        <f t="shared" si="0"/>
        <v>194820</v>
      </c>
      <c r="P9" s="51">
        <f t="shared" si="0"/>
        <v>194820</v>
      </c>
      <c r="Q9" s="51">
        <f t="shared" si="0"/>
        <v>194820</v>
      </c>
      <c r="R9" s="51">
        <f t="shared" si="0"/>
        <v>194820</v>
      </c>
      <c r="S9" s="51">
        <f t="shared" si="0"/>
        <v>194820</v>
      </c>
      <c r="T9" s="51">
        <f t="shared" si="0"/>
        <v>194820</v>
      </c>
      <c r="U9" s="51">
        <f t="shared" si="0"/>
        <v>194820</v>
      </c>
      <c r="V9" s="24"/>
      <c r="W9" s="52">
        <f>SUM(B9:V9)</f>
        <v>3896400</v>
      </c>
    </row>
    <row r="10" spans="1:23" ht="15.75">
      <c r="A10" s="22"/>
      <c r="B10" s="23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4"/>
      <c r="V10" s="24"/>
      <c r="W10" s="21"/>
    </row>
    <row r="11" spans="1:23" ht="15.75">
      <c r="A11" s="17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4"/>
      <c r="V11" s="24"/>
      <c r="W11" s="21"/>
    </row>
    <row r="12" spans="1:23" ht="15.75">
      <c r="A12" s="19" t="s">
        <v>8</v>
      </c>
      <c r="B12" s="57">
        <v>2270</v>
      </c>
      <c r="C12" s="57">
        <v>2270</v>
      </c>
      <c r="D12" s="57">
        <v>2270</v>
      </c>
      <c r="E12" s="57">
        <v>2270</v>
      </c>
      <c r="F12" s="57">
        <v>2270</v>
      </c>
      <c r="G12" s="57">
        <v>2270</v>
      </c>
      <c r="H12" s="57">
        <v>2270</v>
      </c>
      <c r="I12" s="57">
        <v>2270</v>
      </c>
      <c r="J12" s="57">
        <v>2270</v>
      </c>
      <c r="K12" s="57">
        <v>2270</v>
      </c>
      <c r="L12" s="57">
        <v>2270</v>
      </c>
      <c r="M12" s="57">
        <v>2270</v>
      </c>
      <c r="N12" s="57">
        <v>2270</v>
      </c>
      <c r="O12" s="57">
        <v>2270</v>
      </c>
      <c r="P12" s="57">
        <v>2270</v>
      </c>
      <c r="Q12" s="57">
        <v>2270</v>
      </c>
      <c r="R12" s="57">
        <v>2270</v>
      </c>
      <c r="S12" s="57">
        <v>2270</v>
      </c>
      <c r="T12" s="57">
        <v>2270</v>
      </c>
      <c r="U12" s="57">
        <v>2270</v>
      </c>
      <c r="V12" s="24"/>
      <c r="W12" s="53"/>
    </row>
    <row r="13" spans="1:23" ht="15.75">
      <c r="A13" s="22" t="s">
        <v>9</v>
      </c>
      <c r="B13" s="51">
        <f>115*B12</f>
        <v>261050</v>
      </c>
      <c r="C13" s="51">
        <f aca="true" t="shared" si="1" ref="C13:U13">115*C12</f>
        <v>261050</v>
      </c>
      <c r="D13" s="51">
        <f t="shared" si="1"/>
        <v>261050</v>
      </c>
      <c r="E13" s="51">
        <f t="shared" si="1"/>
        <v>261050</v>
      </c>
      <c r="F13" s="51">
        <f t="shared" si="1"/>
        <v>261050</v>
      </c>
      <c r="G13" s="51">
        <f t="shared" si="1"/>
        <v>261050</v>
      </c>
      <c r="H13" s="51">
        <f t="shared" si="1"/>
        <v>261050</v>
      </c>
      <c r="I13" s="51">
        <f t="shared" si="1"/>
        <v>261050</v>
      </c>
      <c r="J13" s="51">
        <f t="shared" si="1"/>
        <v>261050</v>
      </c>
      <c r="K13" s="51">
        <f t="shared" si="1"/>
        <v>261050</v>
      </c>
      <c r="L13" s="51">
        <f t="shared" si="1"/>
        <v>261050</v>
      </c>
      <c r="M13" s="51">
        <f t="shared" si="1"/>
        <v>261050</v>
      </c>
      <c r="N13" s="51">
        <f t="shared" si="1"/>
        <v>261050</v>
      </c>
      <c r="O13" s="51">
        <f t="shared" si="1"/>
        <v>261050</v>
      </c>
      <c r="P13" s="51">
        <f t="shared" si="1"/>
        <v>261050</v>
      </c>
      <c r="Q13" s="51">
        <f t="shared" si="1"/>
        <v>261050</v>
      </c>
      <c r="R13" s="51">
        <f t="shared" si="1"/>
        <v>261050</v>
      </c>
      <c r="S13" s="51">
        <f t="shared" si="1"/>
        <v>261050</v>
      </c>
      <c r="T13" s="51">
        <f t="shared" si="1"/>
        <v>261050</v>
      </c>
      <c r="U13" s="51">
        <f t="shared" si="1"/>
        <v>261050</v>
      </c>
      <c r="V13" s="24"/>
      <c r="W13" s="52">
        <f>SUM(B13:V13)</f>
        <v>5221000</v>
      </c>
    </row>
    <row r="14" spans="1:23" ht="15.75">
      <c r="A14" s="22"/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4"/>
      <c r="V14" s="24"/>
      <c r="W14" s="21"/>
    </row>
    <row r="15" spans="1:23" ht="15.75">
      <c r="A15" s="17" t="s">
        <v>62</v>
      </c>
      <c r="B15" s="51">
        <v>4600</v>
      </c>
      <c r="C15" s="51">
        <v>4600</v>
      </c>
      <c r="D15" s="51">
        <v>4600</v>
      </c>
      <c r="E15" s="51">
        <v>4600</v>
      </c>
      <c r="F15" s="51">
        <v>4600</v>
      </c>
      <c r="G15" s="51">
        <v>4600</v>
      </c>
      <c r="H15" s="51">
        <v>4600</v>
      </c>
      <c r="I15" s="51">
        <v>4600</v>
      </c>
      <c r="J15" s="51">
        <v>4600</v>
      </c>
      <c r="K15" s="51">
        <v>4600</v>
      </c>
      <c r="L15" s="51">
        <v>4600</v>
      </c>
      <c r="M15" s="51">
        <v>4600</v>
      </c>
      <c r="N15" s="51">
        <v>4600</v>
      </c>
      <c r="O15" s="51">
        <v>4600</v>
      </c>
      <c r="P15" s="51">
        <v>4600</v>
      </c>
      <c r="Q15" s="51">
        <v>4600</v>
      </c>
      <c r="R15" s="51">
        <v>4600</v>
      </c>
      <c r="S15" s="51">
        <v>4600</v>
      </c>
      <c r="T15" s="51">
        <v>4600</v>
      </c>
      <c r="U15" s="51">
        <v>4600</v>
      </c>
      <c r="V15" s="24"/>
      <c r="W15" s="52">
        <f>SUM(B15:V15)</f>
        <v>92000</v>
      </c>
    </row>
    <row r="16" spans="1:23" ht="15" customHeight="1">
      <c r="A16" s="17" t="s">
        <v>10</v>
      </c>
      <c r="B16" s="2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1"/>
    </row>
    <row r="17" spans="1:23" ht="15.75">
      <c r="A17" s="17" t="s">
        <v>11</v>
      </c>
      <c r="B17" s="2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4"/>
      <c r="W17" s="21"/>
    </row>
    <row r="18" spans="1:23" ht="15.75">
      <c r="A18" s="17" t="s">
        <v>12</v>
      </c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4"/>
      <c r="V18" s="24"/>
      <c r="W18" s="21"/>
    </row>
    <row r="19" spans="1:23" ht="15.75">
      <c r="A19" s="17" t="s">
        <v>13</v>
      </c>
      <c r="B19" s="2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4"/>
      <c r="V19" s="24"/>
      <c r="W19" s="21"/>
    </row>
    <row r="20" spans="1:23" ht="18.75" customHeight="1">
      <c r="A20" s="17" t="s">
        <v>14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8"/>
      <c r="W20" s="21"/>
    </row>
    <row r="21" spans="1:23" ht="15.75">
      <c r="A21" s="69" t="s">
        <v>15</v>
      </c>
      <c r="B21" s="70">
        <f>B9+B13+B15</f>
        <v>460470</v>
      </c>
      <c r="C21" s="70">
        <f aca="true" t="shared" si="2" ref="C21:U21">C9+C13+C15</f>
        <v>460470</v>
      </c>
      <c r="D21" s="70">
        <f t="shared" si="2"/>
        <v>460470</v>
      </c>
      <c r="E21" s="70">
        <f t="shared" si="2"/>
        <v>460470</v>
      </c>
      <c r="F21" s="70">
        <f t="shared" si="2"/>
        <v>460470</v>
      </c>
      <c r="G21" s="70">
        <f t="shared" si="2"/>
        <v>460470</v>
      </c>
      <c r="H21" s="70">
        <f t="shared" si="2"/>
        <v>460470</v>
      </c>
      <c r="I21" s="70">
        <f t="shared" si="2"/>
        <v>460470</v>
      </c>
      <c r="J21" s="70">
        <f t="shared" si="2"/>
        <v>460470</v>
      </c>
      <c r="K21" s="70">
        <f t="shared" si="2"/>
        <v>460470</v>
      </c>
      <c r="L21" s="70">
        <f t="shared" si="2"/>
        <v>460470</v>
      </c>
      <c r="M21" s="70">
        <f t="shared" si="2"/>
        <v>460470</v>
      </c>
      <c r="N21" s="70">
        <f t="shared" si="2"/>
        <v>460470</v>
      </c>
      <c r="O21" s="70">
        <f t="shared" si="2"/>
        <v>460470</v>
      </c>
      <c r="P21" s="70">
        <f t="shared" si="2"/>
        <v>460470</v>
      </c>
      <c r="Q21" s="70">
        <f t="shared" si="2"/>
        <v>460470</v>
      </c>
      <c r="R21" s="70">
        <f t="shared" si="2"/>
        <v>460470</v>
      </c>
      <c r="S21" s="70">
        <f t="shared" si="2"/>
        <v>460470</v>
      </c>
      <c r="T21" s="70">
        <f t="shared" si="2"/>
        <v>460470</v>
      </c>
      <c r="U21" s="70">
        <f t="shared" si="2"/>
        <v>460470</v>
      </c>
      <c r="V21" s="71"/>
      <c r="W21" s="72">
        <f>W9+W13+W15</f>
        <v>9209400</v>
      </c>
    </row>
    <row r="22" spans="1:23" ht="9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21"/>
    </row>
    <row r="23" spans="1:23" s="18" customFormat="1" ht="15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21"/>
    </row>
    <row r="24" spans="1:23" ht="15.75">
      <c r="A24" s="35" t="s">
        <v>17</v>
      </c>
      <c r="B24" s="54">
        <v>184500</v>
      </c>
      <c r="C24" s="54">
        <v>184500</v>
      </c>
      <c r="D24" s="54">
        <v>184500</v>
      </c>
      <c r="E24" s="54">
        <v>184500</v>
      </c>
      <c r="F24" s="54">
        <v>184500</v>
      </c>
      <c r="G24" s="54">
        <v>184500</v>
      </c>
      <c r="H24" s="54">
        <v>184500</v>
      </c>
      <c r="I24" s="54">
        <v>184500</v>
      </c>
      <c r="J24" s="54">
        <v>184500</v>
      </c>
      <c r="K24" s="54">
        <v>184500</v>
      </c>
      <c r="L24" s="54">
        <v>184500</v>
      </c>
      <c r="M24" s="54">
        <v>184500</v>
      </c>
      <c r="N24" s="54">
        <v>184500</v>
      </c>
      <c r="O24" s="54">
        <v>184500</v>
      </c>
      <c r="P24" s="54">
        <v>184500</v>
      </c>
      <c r="Q24" s="54">
        <v>184500</v>
      </c>
      <c r="R24" s="54">
        <v>184500</v>
      </c>
      <c r="S24" s="54">
        <v>184500</v>
      </c>
      <c r="T24" s="54">
        <v>184500</v>
      </c>
      <c r="U24" s="54">
        <v>184500</v>
      </c>
      <c r="V24" s="56"/>
      <c r="W24" s="52">
        <f aca="true" t="shared" si="3" ref="W24:W69">SUM(B24:V24)</f>
        <v>3690000</v>
      </c>
    </row>
    <row r="25" spans="1:23" ht="15.75">
      <c r="A25" s="17" t="s">
        <v>18</v>
      </c>
      <c r="B25" s="57">
        <v>20430</v>
      </c>
      <c r="C25" s="57">
        <v>20430</v>
      </c>
      <c r="D25" s="57">
        <v>20430</v>
      </c>
      <c r="E25" s="57">
        <v>20430</v>
      </c>
      <c r="F25" s="57">
        <v>20430</v>
      </c>
      <c r="G25" s="57">
        <v>20430</v>
      </c>
      <c r="H25" s="57">
        <v>20430</v>
      </c>
      <c r="I25" s="57">
        <v>20430</v>
      </c>
      <c r="J25" s="57">
        <v>20430</v>
      </c>
      <c r="K25" s="57">
        <v>20430</v>
      </c>
      <c r="L25" s="57">
        <v>20430</v>
      </c>
      <c r="M25" s="57">
        <v>20430</v>
      </c>
      <c r="N25" s="57">
        <v>20430</v>
      </c>
      <c r="O25" s="57">
        <v>20430</v>
      </c>
      <c r="P25" s="57">
        <v>20430</v>
      </c>
      <c r="Q25" s="57">
        <v>20430</v>
      </c>
      <c r="R25" s="57">
        <v>20430</v>
      </c>
      <c r="S25" s="57">
        <v>20430</v>
      </c>
      <c r="T25" s="57">
        <v>20430</v>
      </c>
      <c r="U25" s="57">
        <v>20430</v>
      </c>
      <c r="V25" s="58"/>
      <c r="W25" s="52">
        <f t="shared" si="3"/>
        <v>408600</v>
      </c>
    </row>
    <row r="26" spans="1:23" ht="15.75">
      <c r="A26" s="17" t="s">
        <v>19</v>
      </c>
      <c r="B26" s="57">
        <v>1000</v>
      </c>
      <c r="C26" s="57">
        <v>1000</v>
      </c>
      <c r="D26" s="57">
        <v>1000</v>
      </c>
      <c r="E26" s="57">
        <v>1000</v>
      </c>
      <c r="F26" s="57">
        <v>1000</v>
      </c>
      <c r="G26" s="57">
        <v>1000</v>
      </c>
      <c r="H26" s="57">
        <v>1000</v>
      </c>
      <c r="I26" s="57">
        <v>1000</v>
      </c>
      <c r="J26" s="57">
        <v>1000</v>
      </c>
      <c r="K26" s="57">
        <v>1000</v>
      </c>
      <c r="L26" s="57">
        <v>1000</v>
      </c>
      <c r="M26" s="57">
        <v>1000</v>
      </c>
      <c r="N26" s="57">
        <v>1000</v>
      </c>
      <c r="O26" s="57">
        <v>1000</v>
      </c>
      <c r="P26" s="57">
        <v>1000</v>
      </c>
      <c r="Q26" s="57">
        <v>1000</v>
      </c>
      <c r="R26" s="57">
        <v>1000</v>
      </c>
      <c r="S26" s="57">
        <v>1000</v>
      </c>
      <c r="T26" s="57">
        <v>1000</v>
      </c>
      <c r="U26" s="57">
        <v>1000</v>
      </c>
      <c r="V26" s="58"/>
      <c r="W26" s="52">
        <f t="shared" si="3"/>
        <v>20000</v>
      </c>
    </row>
    <row r="27" spans="1:23" ht="15.75">
      <c r="A27" s="17" t="s">
        <v>20</v>
      </c>
      <c r="B27" s="57">
        <v>2000</v>
      </c>
      <c r="C27" s="57">
        <v>2000</v>
      </c>
      <c r="D27" s="57">
        <v>2000</v>
      </c>
      <c r="E27" s="57">
        <v>2000</v>
      </c>
      <c r="F27" s="57">
        <v>2000</v>
      </c>
      <c r="G27" s="57">
        <v>2000</v>
      </c>
      <c r="H27" s="57">
        <v>2000</v>
      </c>
      <c r="I27" s="57">
        <v>2000</v>
      </c>
      <c r="J27" s="57">
        <v>2000</v>
      </c>
      <c r="K27" s="57">
        <v>2000</v>
      </c>
      <c r="L27" s="57">
        <v>2000</v>
      </c>
      <c r="M27" s="57">
        <v>2000</v>
      </c>
      <c r="N27" s="57">
        <v>2000</v>
      </c>
      <c r="O27" s="57">
        <v>2000</v>
      </c>
      <c r="P27" s="57">
        <v>2000</v>
      </c>
      <c r="Q27" s="57">
        <v>2000</v>
      </c>
      <c r="R27" s="57">
        <v>2000</v>
      </c>
      <c r="S27" s="57">
        <v>2000</v>
      </c>
      <c r="T27" s="57">
        <v>2000</v>
      </c>
      <c r="U27" s="57">
        <v>2000</v>
      </c>
      <c r="V27" s="58"/>
      <c r="W27" s="52">
        <f t="shared" si="3"/>
        <v>40000</v>
      </c>
    </row>
    <row r="28" spans="1:23" ht="15.75">
      <c r="A28" s="36" t="s">
        <v>21</v>
      </c>
      <c r="B28" s="55">
        <f aca="true" t="shared" si="4" ref="B28:U28">SUM(B24:B27)</f>
        <v>207930</v>
      </c>
      <c r="C28" s="55">
        <f t="shared" si="4"/>
        <v>207930</v>
      </c>
      <c r="D28" s="55">
        <f t="shared" si="4"/>
        <v>207930</v>
      </c>
      <c r="E28" s="55">
        <f t="shared" si="4"/>
        <v>207930</v>
      </c>
      <c r="F28" s="55">
        <f t="shared" si="4"/>
        <v>207930</v>
      </c>
      <c r="G28" s="55">
        <f t="shared" si="4"/>
        <v>207930</v>
      </c>
      <c r="H28" s="55">
        <f t="shared" si="4"/>
        <v>207930</v>
      </c>
      <c r="I28" s="55">
        <f t="shared" si="4"/>
        <v>207930</v>
      </c>
      <c r="J28" s="55">
        <f t="shared" si="4"/>
        <v>207930</v>
      </c>
      <c r="K28" s="55">
        <f t="shared" si="4"/>
        <v>207930</v>
      </c>
      <c r="L28" s="55">
        <f t="shared" si="4"/>
        <v>207930</v>
      </c>
      <c r="M28" s="55">
        <f t="shared" si="4"/>
        <v>207930</v>
      </c>
      <c r="N28" s="55">
        <f t="shared" si="4"/>
        <v>207930</v>
      </c>
      <c r="O28" s="55">
        <f t="shared" si="4"/>
        <v>207930</v>
      </c>
      <c r="P28" s="55">
        <f t="shared" si="4"/>
        <v>207930</v>
      </c>
      <c r="Q28" s="55">
        <f t="shared" si="4"/>
        <v>207930</v>
      </c>
      <c r="R28" s="55">
        <f t="shared" si="4"/>
        <v>207930</v>
      </c>
      <c r="S28" s="55">
        <f t="shared" si="4"/>
        <v>207930</v>
      </c>
      <c r="T28" s="55">
        <f t="shared" si="4"/>
        <v>207930</v>
      </c>
      <c r="U28" s="55">
        <f t="shared" si="4"/>
        <v>207930</v>
      </c>
      <c r="V28" s="59"/>
      <c r="W28" s="52">
        <f t="shared" si="3"/>
        <v>4158600</v>
      </c>
    </row>
    <row r="29" spans="1:23" ht="15.75">
      <c r="A29" s="35" t="s">
        <v>22</v>
      </c>
      <c r="B29" s="54">
        <v>146000</v>
      </c>
      <c r="C29" s="54">
        <v>146000</v>
      </c>
      <c r="D29" s="54">
        <v>146000</v>
      </c>
      <c r="E29" s="54">
        <v>146000</v>
      </c>
      <c r="F29" s="54">
        <v>146000</v>
      </c>
      <c r="G29" s="54">
        <v>146000</v>
      </c>
      <c r="H29" s="54">
        <v>146000</v>
      </c>
      <c r="I29" s="54">
        <v>146000</v>
      </c>
      <c r="J29" s="54">
        <v>146000</v>
      </c>
      <c r="K29" s="54">
        <v>146000</v>
      </c>
      <c r="L29" s="54">
        <v>146000</v>
      </c>
      <c r="M29" s="54">
        <v>146000</v>
      </c>
      <c r="N29" s="54">
        <v>146000</v>
      </c>
      <c r="O29" s="54">
        <v>146000</v>
      </c>
      <c r="P29" s="54">
        <v>146000</v>
      </c>
      <c r="Q29" s="54">
        <v>146000</v>
      </c>
      <c r="R29" s="54">
        <v>146000</v>
      </c>
      <c r="S29" s="54">
        <v>146000</v>
      </c>
      <c r="T29" s="54">
        <v>146000</v>
      </c>
      <c r="U29" s="54">
        <v>146000</v>
      </c>
      <c r="V29" s="56"/>
      <c r="W29" s="52">
        <f t="shared" si="3"/>
        <v>2920000</v>
      </c>
    </row>
    <row r="30" spans="1:23" ht="15.75">
      <c r="A30" s="17" t="s">
        <v>23</v>
      </c>
      <c r="B30" s="57">
        <v>4000</v>
      </c>
      <c r="C30" s="57">
        <v>4000</v>
      </c>
      <c r="D30" s="57">
        <v>4000</v>
      </c>
      <c r="E30" s="57">
        <v>4000</v>
      </c>
      <c r="F30" s="57">
        <v>4000</v>
      </c>
      <c r="G30" s="57">
        <v>4000</v>
      </c>
      <c r="H30" s="57">
        <v>4000</v>
      </c>
      <c r="I30" s="57">
        <v>4000</v>
      </c>
      <c r="J30" s="57">
        <v>4000</v>
      </c>
      <c r="K30" s="57">
        <v>4000</v>
      </c>
      <c r="L30" s="57">
        <v>4000</v>
      </c>
      <c r="M30" s="57">
        <v>4000</v>
      </c>
      <c r="N30" s="57">
        <v>4000</v>
      </c>
      <c r="O30" s="57">
        <v>4000</v>
      </c>
      <c r="P30" s="57">
        <v>4000</v>
      </c>
      <c r="Q30" s="57">
        <v>4000</v>
      </c>
      <c r="R30" s="57">
        <v>4000</v>
      </c>
      <c r="S30" s="57">
        <v>4000</v>
      </c>
      <c r="T30" s="57">
        <v>4000</v>
      </c>
      <c r="U30" s="57">
        <v>4000</v>
      </c>
      <c r="V30" s="58"/>
      <c r="W30" s="52">
        <f t="shared" si="3"/>
        <v>80000</v>
      </c>
    </row>
    <row r="31" spans="1:23" ht="15.75">
      <c r="A31" s="17" t="s">
        <v>24</v>
      </c>
      <c r="B31" s="57">
        <v>25000</v>
      </c>
      <c r="C31" s="57">
        <v>25000</v>
      </c>
      <c r="D31" s="57">
        <v>25000</v>
      </c>
      <c r="E31" s="57">
        <v>25000</v>
      </c>
      <c r="F31" s="57">
        <v>25000</v>
      </c>
      <c r="G31" s="57">
        <v>25000</v>
      </c>
      <c r="H31" s="57">
        <v>25000</v>
      </c>
      <c r="I31" s="57">
        <v>25000</v>
      </c>
      <c r="J31" s="57">
        <v>25000</v>
      </c>
      <c r="K31" s="57">
        <v>25000</v>
      </c>
      <c r="L31" s="57">
        <v>25000</v>
      </c>
      <c r="M31" s="57">
        <v>25000</v>
      </c>
      <c r="N31" s="57">
        <v>25000</v>
      </c>
      <c r="O31" s="57">
        <v>25000</v>
      </c>
      <c r="P31" s="57">
        <v>25000</v>
      </c>
      <c r="Q31" s="57">
        <v>25000</v>
      </c>
      <c r="R31" s="57">
        <v>25000</v>
      </c>
      <c r="S31" s="57">
        <v>25000</v>
      </c>
      <c r="T31" s="57">
        <v>25000</v>
      </c>
      <c r="U31" s="57">
        <v>25000</v>
      </c>
      <c r="V31" s="58"/>
      <c r="W31" s="52">
        <f t="shared" si="3"/>
        <v>500000</v>
      </c>
    </row>
    <row r="32" spans="1:23" ht="15.75">
      <c r="A32" s="17" t="s">
        <v>25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8"/>
      <c r="W32" s="52"/>
    </row>
    <row r="33" spans="1:23" ht="15.75">
      <c r="A33" s="36" t="s">
        <v>26</v>
      </c>
      <c r="B33" s="55">
        <f>SUM(B29:B32)</f>
        <v>175000</v>
      </c>
      <c r="C33" s="55">
        <f aca="true" t="shared" si="5" ref="C33:U33">SUM(C29:C32)</f>
        <v>175000</v>
      </c>
      <c r="D33" s="55">
        <f t="shared" si="5"/>
        <v>175000</v>
      </c>
      <c r="E33" s="55">
        <f t="shared" si="5"/>
        <v>175000</v>
      </c>
      <c r="F33" s="55">
        <f t="shared" si="5"/>
        <v>175000</v>
      </c>
      <c r="G33" s="55">
        <f t="shared" si="5"/>
        <v>175000</v>
      </c>
      <c r="H33" s="55">
        <f t="shared" si="5"/>
        <v>175000</v>
      </c>
      <c r="I33" s="55">
        <f t="shared" si="5"/>
        <v>175000</v>
      </c>
      <c r="J33" s="55">
        <f t="shared" si="5"/>
        <v>175000</v>
      </c>
      <c r="K33" s="55">
        <f t="shared" si="5"/>
        <v>175000</v>
      </c>
      <c r="L33" s="55">
        <f t="shared" si="5"/>
        <v>175000</v>
      </c>
      <c r="M33" s="55">
        <f t="shared" si="5"/>
        <v>175000</v>
      </c>
      <c r="N33" s="55">
        <f t="shared" si="5"/>
        <v>175000</v>
      </c>
      <c r="O33" s="55">
        <f t="shared" si="5"/>
        <v>175000</v>
      </c>
      <c r="P33" s="55">
        <f t="shared" si="5"/>
        <v>175000</v>
      </c>
      <c r="Q33" s="55">
        <f t="shared" si="5"/>
        <v>175000</v>
      </c>
      <c r="R33" s="55">
        <f t="shared" si="5"/>
        <v>175000</v>
      </c>
      <c r="S33" s="55">
        <f t="shared" si="5"/>
        <v>175000</v>
      </c>
      <c r="T33" s="55">
        <f t="shared" si="5"/>
        <v>175000</v>
      </c>
      <c r="U33" s="55">
        <f t="shared" si="5"/>
        <v>175000</v>
      </c>
      <c r="V33" s="59"/>
      <c r="W33" s="52">
        <f t="shared" si="3"/>
        <v>3500000</v>
      </c>
    </row>
    <row r="34" spans="1:23" ht="15.75">
      <c r="A34" s="35" t="s">
        <v>27</v>
      </c>
      <c r="B34" s="54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56"/>
      <c r="V34" s="56"/>
      <c r="W34" s="52"/>
    </row>
    <row r="35" spans="1:23" ht="15.75">
      <c r="A35" s="17" t="s">
        <v>28</v>
      </c>
      <c r="B35" s="57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58"/>
      <c r="V35" s="58"/>
      <c r="W35" s="52"/>
    </row>
    <row r="36" spans="1:23" ht="15.75">
      <c r="A36" s="17" t="s">
        <v>29</v>
      </c>
      <c r="B36" s="57">
        <v>18800</v>
      </c>
      <c r="C36" s="57">
        <v>18800</v>
      </c>
      <c r="D36" s="57">
        <v>18800</v>
      </c>
      <c r="E36" s="57">
        <v>18800</v>
      </c>
      <c r="F36" s="57">
        <v>18800</v>
      </c>
      <c r="G36" s="57">
        <v>18800</v>
      </c>
      <c r="H36" s="57">
        <v>18800</v>
      </c>
      <c r="I36" s="57">
        <v>18800</v>
      </c>
      <c r="J36" s="57">
        <v>18800</v>
      </c>
      <c r="K36" s="57">
        <v>18800</v>
      </c>
      <c r="L36" s="57">
        <v>18800</v>
      </c>
      <c r="M36" s="57">
        <v>18800</v>
      </c>
      <c r="N36" s="57">
        <v>18800</v>
      </c>
      <c r="O36" s="57">
        <v>18800</v>
      </c>
      <c r="P36" s="57">
        <v>18800</v>
      </c>
      <c r="Q36" s="57">
        <v>18800</v>
      </c>
      <c r="R36" s="57">
        <v>18800</v>
      </c>
      <c r="S36" s="57">
        <v>18800</v>
      </c>
      <c r="T36" s="57">
        <v>18800</v>
      </c>
      <c r="U36" s="57">
        <v>18800</v>
      </c>
      <c r="V36" s="58"/>
      <c r="W36" s="52">
        <f t="shared" si="3"/>
        <v>376000</v>
      </c>
    </row>
    <row r="37" spans="1:23" ht="27" customHeight="1">
      <c r="A37" s="17" t="s">
        <v>30</v>
      </c>
      <c r="B37" s="57">
        <v>2000</v>
      </c>
      <c r="C37" s="57">
        <v>2000</v>
      </c>
      <c r="D37" s="57">
        <v>2000</v>
      </c>
      <c r="E37" s="57">
        <v>2000</v>
      </c>
      <c r="F37" s="57">
        <v>2000</v>
      </c>
      <c r="G37" s="57">
        <v>2000</v>
      </c>
      <c r="H37" s="57">
        <v>2000</v>
      </c>
      <c r="I37" s="57">
        <v>2000</v>
      </c>
      <c r="J37" s="57">
        <v>2000</v>
      </c>
      <c r="K37" s="57">
        <v>2000</v>
      </c>
      <c r="L37" s="57">
        <v>2000</v>
      </c>
      <c r="M37" s="57">
        <v>2000</v>
      </c>
      <c r="N37" s="57">
        <v>2000</v>
      </c>
      <c r="O37" s="57">
        <v>2000</v>
      </c>
      <c r="P37" s="57">
        <v>2000</v>
      </c>
      <c r="Q37" s="57">
        <v>2000</v>
      </c>
      <c r="R37" s="57">
        <v>2000</v>
      </c>
      <c r="S37" s="57">
        <v>2000</v>
      </c>
      <c r="T37" s="57">
        <v>2000</v>
      </c>
      <c r="U37" s="57">
        <v>2000</v>
      </c>
      <c r="V37" s="58"/>
      <c r="W37" s="52"/>
    </row>
    <row r="38" spans="1:23" ht="25.5" customHeight="1">
      <c r="A38" s="36" t="s">
        <v>31</v>
      </c>
      <c r="B38" s="55">
        <f>SUM(B34:B37)</f>
        <v>20800</v>
      </c>
      <c r="C38" s="55">
        <f aca="true" t="shared" si="6" ref="C38:U38">SUM(C34:C37)</f>
        <v>20800</v>
      </c>
      <c r="D38" s="55">
        <f t="shared" si="6"/>
        <v>20800</v>
      </c>
      <c r="E38" s="55">
        <f t="shared" si="6"/>
        <v>20800</v>
      </c>
      <c r="F38" s="55">
        <f t="shared" si="6"/>
        <v>20800</v>
      </c>
      <c r="G38" s="55">
        <f t="shared" si="6"/>
        <v>20800</v>
      </c>
      <c r="H38" s="55">
        <f t="shared" si="6"/>
        <v>20800</v>
      </c>
      <c r="I38" s="55">
        <f t="shared" si="6"/>
        <v>20800</v>
      </c>
      <c r="J38" s="55">
        <f t="shared" si="6"/>
        <v>20800</v>
      </c>
      <c r="K38" s="55">
        <f t="shared" si="6"/>
        <v>20800</v>
      </c>
      <c r="L38" s="55">
        <f t="shared" si="6"/>
        <v>20800</v>
      </c>
      <c r="M38" s="55">
        <f t="shared" si="6"/>
        <v>20800</v>
      </c>
      <c r="N38" s="55">
        <f t="shared" si="6"/>
        <v>20800</v>
      </c>
      <c r="O38" s="55">
        <f t="shared" si="6"/>
        <v>20800</v>
      </c>
      <c r="P38" s="55">
        <f t="shared" si="6"/>
        <v>20800</v>
      </c>
      <c r="Q38" s="55">
        <f t="shared" si="6"/>
        <v>20800</v>
      </c>
      <c r="R38" s="55">
        <f t="shared" si="6"/>
        <v>20800</v>
      </c>
      <c r="S38" s="55">
        <f t="shared" si="6"/>
        <v>20800</v>
      </c>
      <c r="T38" s="55">
        <f t="shared" si="6"/>
        <v>20800</v>
      </c>
      <c r="U38" s="55">
        <f t="shared" si="6"/>
        <v>20800</v>
      </c>
      <c r="V38" s="59"/>
      <c r="W38" s="52">
        <f t="shared" si="3"/>
        <v>416000</v>
      </c>
    </row>
    <row r="39" spans="1:23" ht="15.75">
      <c r="A39" s="35" t="s">
        <v>32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60" t="s">
        <v>33</v>
      </c>
      <c r="W39" s="52"/>
    </row>
    <row r="40" spans="1:23" ht="15.75">
      <c r="A40" s="17" t="s">
        <v>34</v>
      </c>
      <c r="B40" s="62">
        <v>6</v>
      </c>
      <c r="C40" s="62">
        <v>9</v>
      </c>
      <c r="D40" s="62">
        <v>9</v>
      </c>
      <c r="E40" s="62">
        <v>9</v>
      </c>
      <c r="F40" s="62">
        <v>9</v>
      </c>
      <c r="G40" s="62">
        <v>9</v>
      </c>
      <c r="H40" s="62">
        <v>9</v>
      </c>
      <c r="I40" s="62">
        <v>9</v>
      </c>
      <c r="J40" s="62">
        <v>9</v>
      </c>
      <c r="K40" s="62">
        <v>9</v>
      </c>
      <c r="L40" s="62">
        <v>9</v>
      </c>
      <c r="M40" s="62">
        <v>9</v>
      </c>
      <c r="N40" s="62">
        <v>9</v>
      </c>
      <c r="O40" s="62">
        <v>9</v>
      </c>
      <c r="P40" s="62">
        <v>9</v>
      </c>
      <c r="Q40" s="62">
        <v>9</v>
      </c>
      <c r="R40" s="62">
        <v>9</v>
      </c>
      <c r="S40" s="62">
        <v>9</v>
      </c>
      <c r="T40" s="62">
        <v>9</v>
      </c>
      <c r="U40" s="62">
        <v>9</v>
      </c>
      <c r="V40" s="63"/>
      <c r="W40" s="52">
        <f t="shared" si="3"/>
        <v>177</v>
      </c>
    </row>
    <row r="41" spans="1:23" ht="15.75">
      <c r="A41" s="36" t="s">
        <v>35</v>
      </c>
      <c r="B41" s="55">
        <f aca="true" t="shared" si="7" ref="B41:U41">SUM(B39:B40)</f>
        <v>6</v>
      </c>
      <c r="C41" s="55">
        <f t="shared" si="7"/>
        <v>9</v>
      </c>
      <c r="D41" s="55">
        <f t="shared" si="7"/>
        <v>9</v>
      </c>
      <c r="E41" s="55">
        <f t="shared" si="7"/>
        <v>9</v>
      </c>
      <c r="F41" s="55">
        <f t="shared" si="7"/>
        <v>9</v>
      </c>
      <c r="G41" s="55">
        <f t="shared" si="7"/>
        <v>9</v>
      </c>
      <c r="H41" s="55">
        <f t="shared" si="7"/>
        <v>9</v>
      </c>
      <c r="I41" s="55">
        <f t="shared" si="7"/>
        <v>9</v>
      </c>
      <c r="J41" s="55">
        <f t="shared" si="7"/>
        <v>9</v>
      </c>
      <c r="K41" s="55">
        <f t="shared" si="7"/>
        <v>9</v>
      </c>
      <c r="L41" s="55">
        <f t="shared" si="7"/>
        <v>9</v>
      </c>
      <c r="M41" s="55">
        <f t="shared" si="7"/>
        <v>9</v>
      </c>
      <c r="N41" s="55">
        <f t="shared" si="7"/>
        <v>9</v>
      </c>
      <c r="O41" s="55">
        <f t="shared" si="7"/>
        <v>9</v>
      </c>
      <c r="P41" s="55">
        <f t="shared" si="7"/>
        <v>9</v>
      </c>
      <c r="Q41" s="55">
        <f t="shared" si="7"/>
        <v>9</v>
      </c>
      <c r="R41" s="55">
        <f t="shared" si="7"/>
        <v>9</v>
      </c>
      <c r="S41" s="55">
        <f t="shared" si="7"/>
        <v>9</v>
      </c>
      <c r="T41" s="55">
        <f t="shared" si="7"/>
        <v>9</v>
      </c>
      <c r="U41" s="55">
        <f t="shared" si="7"/>
        <v>9</v>
      </c>
      <c r="V41" s="59"/>
      <c r="W41" s="52">
        <f t="shared" si="3"/>
        <v>177</v>
      </c>
    </row>
    <row r="42" spans="1:23" ht="15.75">
      <c r="A42" s="35" t="s">
        <v>36</v>
      </c>
      <c r="B42" s="54">
        <v>22000</v>
      </c>
      <c r="C42" s="54">
        <v>22000</v>
      </c>
      <c r="D42" s="54">
        <v>22000</v>
      </c>
      <c r="E42" s="54">
        <v>22000</v>
      </c>
      <c r="F42" s="54">
        <v>22000</v>
      </c>
      <c r="G42" s="54">
        <v>22000</v>
      </c>
      <c r="H42" s="54">
        <v>22000</v>
      </c>
      <c r="I42" s="54">
        <v>22000</v>
      </c>
      <c r="J42" s="54">
        <v>22000</v>
      </c>
      <c r="K42" s="54">
        <v>22000</v>
      </c>
      <c r="L42" s="54">
        <v>22000</v>
      </c>
      <c r="M42" s="54">
        <v>22000</v>
      </c>
      <c r="N42" s="54">
        <v>22000</v>
      </c>
      <c r="O42" s="54">
        <v>22000</v>
      </c>
      <c r="P42" s="54">
        <v>22000</v>
      </c>
      <c r="Q42" s="54">
        <v>22000</v>
      </c>
      <c r="R42" s="54">
        <v>22000</v>
      </c>
      <c r="S42" s="54">
        <v>22000</v>
      </c>
      <c r="T42" s="54">
        <v>22000</v>
      </c>
      <c r="U42" s="54">
        <v>22000</v>
      </c>
      <c r="V42" s="56"/>
      <c r="W42" s="52">
        <f t="shared" si="3"/>
        <v>440000</v>
      </c>
    </row>
    <row r="43" spans="1:23" ht="15.75">
      <c r="A43" s="17" t="s">
        <v>37</v>
      </c>
      <c r="B43" s="57">
        <v>10750</v>
      </c>
      <c r="C43" s="57">
        <v>10750</v>
      </c>
      <c r="D43" s="57">
        <v>10750</v>
      </c>
      <c r="E43" s="57">
        <v>10750</v>
      </c>
      <c r="F43" s="57">
        <v>10750</v>
      </c>
      <c r="G43" s="57">
        <v>10750</v>
      </c>
      <c r="H43" s="57">
        <v>10750</v>
      </c>
      <c r="I43" s="57">
        <v>10750</v>
      </c>
      <c r="J43" s="57">
        <v>10750</v>
      </c>
      <c r="K43" s="57">
        <v>10750</v>
      </c>
      <c r="L43" s="57">
        <v>10750</v>
      </c>
      <c r="M43" s="57">
        <v>10750</v>
      </c>
      <c r="N43" s="57">
        <v>10750</v>
      </c>
      <c r="O43" s="57">
        <v>10750</v>
      </c>
      <c r="P43" s="57">
        <v>10750</v>
      </c>
      <c r="Q43" s="57">
        <v>10750</v>
      </c>
      <c r="R43" s="57">
        <v>10750</v>
      </c>
      <c r="S43" s="57">
        <v>10750</v>
      </c>
      <c r="T43" s="57">
        <v>10750</v>
      </c>
      <c r="U43" s="57">
        <v>10750</v>
      </c>
      <c r="V43" s="58"/>
      <c r="W43" s="52">
        <f t="shared" si="3"/>
        <v>215000</v>
      </c>
    </row>
    <row r="44" spans="1:23" ht="15.75">
      <c r="A44" s="36" t="s">
        <v>38</v>
      </c>
      <c r="B44" s="55">
        <f>SUM(B42:B43)</f>
        <v>32750</v>
      </c>
      <c r="C44" s="55">
        <f aca="true" t="shared" si="8" ref="C44:U44">SUM(C42:C43)</f>
        <v>32750</v>
      </c>
      <c r="D44" s="55">
        <f t="shared" si="8"/>
        <v>32750</v>
      </c>
      <c r="E44" s="55">
        <f t="shared" si="8"/>
        <v>32750</v>
      </c>
      <c r="F44" s="55">
        <f t="shared" si="8"/>
        <v>32750</v>
      </c>
      <c r="G44" s="55">
        <f t="shared" si="8"/>
        <v>32750</v>
      </c>
      <c r="H44" s="55">
        <f t="shared" si="8"/>
        <v>32750</v>
      </c>
      <c r="I44" s="55">
        <f t="shared" si="8"/>
        <v>32750</v>
      </c>
      <c r="J44" s="55">
        <f t="shared" si="8"/>
        <v>32750</v>
      </c>
      <c r="K44" s="55">
        <f t="shared" si="8"/>
        <v>32750</v>
      </c>
      <c r="L44" s="55">
        <f t="shared" si="8"/>
        <v>32750</v>
      </c>
      <c r="M44" s="55">
        <f t="shared" si="8"/>
        <v>32750</v>
      </c>
      <c r="N44" s="55">
        <f t="shared" si="8"/>
        <v>32750</v>
      </c>
      <c r="O44" s="55">
        <f t="shared" si="8"/>
        <v>32750</v>
      </c>
      <c r="P44" s="55">
        <f t="shared" si="8"/>
        <v>32750</v>
      </c>
      <c r="Q44" s="55">
        <f t="shared" si="8"/>
        <v>32750</v>
      </c>
      <c r="R44" s="55">
        <f t="shared" si="8"/>
        <v>32750</v>
      </c>
      <c r="S44" s="55">
        <f t="shared" si="8"/>
        <v>32750</v>
      </c>
      <c r="T44" s="55">
        <f t="shared" si="8"/>
        <v>32750</v>
      </c>
      <c r="U44" s="55">
        <f t="shared" si="8"/>
        <v>32750</v>
      </c>
      <c r="V44" s="59"/>
      <c r="W44" s="52">
        <f t="shared" si="3"/>
        <v>655000</v>
      </c>
    </row>
    <row r="45" spans="1:23" ht="15.75">
      <c r="A45" s="35" t="s">
        <v>39</v>
      </c>
      <c r="B45" s="54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56"/>
      <c r="V45" s="56"/>
      <c r="W45" s="52"/>
    </row>
    <row r="46" spans="1:23" ht="15.75">
      <c r="A46" s="78" t="s">
        <v>40</v>
      </c>
      <c r="B46" s="57">
        <v>3500</v>
      </c>
      <c r="C46" s="57">
        <v>3500</v>
      </c>
      <c r="D46" s="57">
        <v>3500</v>
      </c>
      <c r="E46" s="57">
        <v>3500</v>
      </c>
      <c r="F46" s="57">
        <v>3500</v>
      </c>
      <c r="G46" s="57">
        <v>3500</v>
      </c>
      <c r="H46" s="57">
        <v>3500</v>
      </c>
      <c r="I46" s="57">
        <v>3500</v>
      </c>
      <c r="J46" s="57">
        <v>3500</v>
      </c>
      <c r="K46" s="57">
        <v>3500</v>
      </c>
      <c r="L46" s="57">
        <v>3500</v>
      </c>
      <c r="M46" s="57">
        <v>3500</v>
      </c>
      <c r="N46" s="57">
        <v>3500</v>
      </c>
      <c r="O46" s="57">
        <v>3500</v>
      </c>
      <c r="P46" s="57">
        <v>3500</v>
      </c>
      <c r="Q46" s="57">
        <v>3500</v>
      </c>
      <c r="R46" s="57">
        <v>3500</v>
      </c>
      <c r="S46" s="57">
        <v>3500</v>
      </c>
      <c r="T46" s="57">
        <v>3500</v>
      </c>
      <c r="U46" s="57">
        <v>3500</v>
      </c>
      <c r="V46" s="58"/>
      <c r="W46" s="52">
        <f t="shared" si="3"/>
        <v>70000</v>
      </c>
    </row>
    <row r="47" spans="1:23" ht="15.75">
      <c r="A47" s="78" t="s">
        <v>41</v>
      </c>
      <c r="B47" s="57">
        <v>10000</v>
      </c>
      <c r="C47" s="57">
        <v>10000</v>
      </c>
      <c r="D47" s="57">
        <v>10000</v>
      </c>
      <c r="E47" s="57">
        <v>10000</v>
      </c>
      <c r="F47" s="57">
        <v>10000</v>
      </c>
      <c r="G47" s="57">
        <v>10000</v>
      </c>
      <c r="H47" s="57">
        <v>10000</v>
      </c>
      <c r="I47" s="57">
        <v>10000</v>
      </c>
      <c r="J47" s="57">
        <v>10000</v>
      </c>
      <c r="K47" s="57">
        <v>10000</v>
      </c>
      <c r="L47" s="57">
        <v>10000</v>
      </c>
      <c r="M47" s="57">
        <v>10000</v>
      </c>
      <c r="N47" s="57">
        <v>10000</v>
      </c>
      <c r="O47" s="57">
        <v>10000</v>
      </c>
      <c r="P47" s="57">
        <v>10000</v>
      </c>
      <c r="Q47" s="57">
        <v>10000</v>
      </c>
      <c r="R47" s="57">
        <v>10000</v>
      </c>
      <c r="S47" s="57">
        <v>10000</v>
      </c>
      <c r="T47" s="57">
        <v>10000</v>
      </c>
      <c r="U47" s="57">
        <v>10000</v>
      </c>
      <c r="V47" s="58"/>
      <c r="W47" s="52">
        <f t="shared" si="3"/>
        <v>200000</v>
      </c>
    </row>
    <row r="48" spans="1:23" ht="15.75">
      <c r="A48" s="17" t="s">
        <v>42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8"/>
      <c r="W48" s="52"/>
    </row>
    <row r="49" spans="1:23" ht="24.75" customHeight="1">
      <c r="A49" s="37" t="s">
        <v>43</v>
      </c>
      <c r="B49" s="55">
        <f>SUM(B45:B48)</f>
        <v>13500</v>
      </c>
      <c r="C49" s="55">
        <f aca="true" t="shared" si="9" ref="C49:U49">SUM(C45:C48)</f>
        <v>13500</v>
      </c>
      <c r="D49" s="55">
        <f t="shared" si="9"/>
        <v>13500</v>
      </c>
      <c r="E49" s="55">
        <f t="shared" si="9"/>
        <v>13500</v>
      </c>
      <c r="F49" s="55">
        <f t="shared" si="9"/>
        <v>13500</v>
      </c>
      <c r="G49" s="55">
        <f t="shared" si="9"/>
        <v>13500</v>
      </c>
      <c r="H49" s="55">
        <f t="shared" si="9"/>
        <v>13500</v>
      </c>
      <c r="I49" s="55">
        <f t="shared" si="9"/>
        <v>13500</v>
      </c>
      <c r="J49" s="55">
        <f t="shared" si="9"/>
        <v>13500</v>
      </c>
      <c r="K49" s="55">
        <f t="shared" si="9"/>
        <v>13500</v>
      </c>
      <c r="L49" s="55">
        <f t="shared" si="9"/>
        <v>13500</v>
      </c>
      <c r="M49" s="55">
        <f t="shared" si="9"/>
        <v>13500</v>
      </c>
      <c r="N49" s="55">
        <f t="shared" si="9"/>
        <v>13500</v>
      </c>
      <c r="O49" s="55">
        <f t="shared" si="9"/>
        <v>13500</v>
      </c>
      <c r="P49" s="55">
        <f t="shared" si="9"/>
        <v>13500</v>
      </c>
      <c r="Q49" s="55">
        <f t="shared" si="9"/>
        <v>13500</v>
      </c>
      <c r="R49" s="55">
        <f t="shared" si="9"/>
        <v>13500</v>
      </c>
      <c r="S49" s="55">
        <f t="shared" si="9"/>
        <v>13500</v>
      </c>
      <c r="T49" s="55">
        <f t="shared" si="9"/>
        <v>13500</v>
      </c>
      <c r="U49" s="55">
        <f t="shared" si="9"/>
        <v>13500</v>
      </c>
      <c r="V49" s="59"/>
      <c r="W49" s="52">
        <f t="shared" si="3"/>
        <v>270000</v>
      </c>
    </row>
    <row r="50" spans="1:23" ht="15.75">
      <c r="A50" s="35" t="s">
        <v>44</v>
      </c>
      <c r="B50" s="54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56"/>
      <c r="V50" s="56"/>
      <c r="W50" s="53"/>
    </row>
    <row r="51" spans="1:23" ht="15.75">
      <c r="A51" s="17" t="s">
        <v>45</v>
      </c>
      <c r="B51" s="57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8"/>
      <c r="V51" s="58"/>
      <c r="W51" s="53"/>
    </row>
    <row r="52" spans="1:23" ht="15.75">
      <c r="A52" s="36" t="s">
        <v>46</v>
      </c>
      <c r="B52" s="55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59"/>
      <c r="V52" s="59"/>
      <c r="W52" s="53">
        <f t="shared" si="3"/>
        <v>0</v>
      </c>
    </row>
    <row r="53" spans="1:23" ht="15.75">
      <c r="A53" s="35" t="s">
        <v>47</v>
      </c>
      <c r="B53" s="54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56"/>
      <c r="V53" s="56"/>
      <c r="W53" s="53"/>
    </row>
    <row r="54" spans="1:23" ht="15.75">
      <c r="A54" s="17" t="s">
        <v>48</v>
      </c>
      <c r="B54" s="57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58"/>
      <c r="V54" s="58"/>
      <c r="W54" s="53"/>
    </row>
    <row r="55" spans="1:23" ht="15.75">
      <c r="A55" s="17" t="s">
        <v>49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1"/>
      <c r="P55" s="61"/>
      <c r="Q55" s="61"/>
      <c r="R55" s="61"/>
      <c r="S55" s="61"/>
      <c r="T55" s="61"/>
      <c r="U55" s="58"/>
      <c r="V55" s="58"/>
      <c r="W55" s="53"/>
    </row>
    <row r="56" spans="1:23" ht="15.75">
      <c r="A56" s="17" t="s">
        <v>50</v>
      </c>
      <c r="B56" s="57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58"/>
      <c r="V56" s="58"/>
      <c r="W56" s="53"/>
    </row>
    <row r="57" spans="1:23" ht="24.75" customHeight="1">
      <c r="A57" s="36" t="s">
        <v>51</v>
      </c>
      <c r="B57" s="55">
        <f aca="true" t="shared" si="10" ref="B57:V57">SUM(B53:B56)</f>
        <v>0</v>
      </c>
      <c r="C57" s="55">
        <f t="shared" si="10"/>
        <v>0</v>
      </c>
      <c r="D57" s="55">
        <f t="shared" si="10"/>
        <v>0</v>
      </c>
      <c r="E57" s="55">
        <f t="shared" si="10"/>
        <v>0</v>
      </c>
      <c r="F57" s="55">
        <f t="shared" si="10"/>
        <v>0</v>
      </c>
      <c r="G57" s="55">
        <f t="shared" si="10"/>
        <v>0</v>
      </c>
      <c r="H57" s="55">
        <f t="shared" si="10"/>
        <v>0</v>
      </c>
      <c r="I57" s="55">
        <f t="shared" si="10"/>
        <v>0</v>
      </c>
      <c r="J57" s="55">
        <f t="shared" si="10"/>
        <v>0</v>
      </c>
      <c r="K57" s="55">
        <f t="shared" si="10"/>
        <v>0</v>
      </c>
      <c r="L57" s="55">
        <f t="shared" si="10"/>
        <v>0</v>
      </c>
      <c r="M57" s="55">
        <f t="shared" si="10"/>
        <v>0</v>
      </c>
      <c r="N57" s="55">
        <f t="shared" si="10"/>
        <v>0</v>
      </c>
      <c r="O57" s="55">
        <f t="shared" si="10"/>
        <v>0</v>
      </c>
      <c r="P57" s="55">
        <f t="shared" si="10"/>
        <v>0</v>
      </c>
      <c r="Q57" s="55">
        <f t="shared" si="10"/>
        <v>0</v>
      </c>
      <c r="R57" s="55">
        <f t="shared" si="10"/>
        <v>0</v>
      </c>
      <c r="S57" s="55">
        <f t="shared" si="10"/>
        <v>0</v>
      </c>
      <c r="T57" s="55">
        <f t="shared" si="10"/>
        <v>0</v>
      </c>
      <c r="U57" s="55">
        <f t="shared" si="10"/>
        <v>0</v>
      </c>
      <c r="V57" s="55">
        <f t="shared" si="10"/>
        <v>0</v>
      </c>
      <c r="W57" s="53">
        <f t="shared" si="3"/>
        <v>0</v>
      </c>
    </row>
    <row r="58" spans="1:23" ht="15.75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2"/>
      <c r="V58" s="12"/>
      <c r="W58" s="21"/>
    </row>
    <row r="59" spans="1:23" ht="15.75">
      <c r="A59" s="75" t="s">
        <v>52</v>
      </c>
      <c r="B59" s="76">
        <f>B57+B52+B49+B44+B41+B38+B33+B28</f>
        <v>449986</v>
      </c>
      <c r="C59" s="76">
        <f aca="true" t="shared" si="11" ref="C59:U59">C57+C52+C49+C44+C41+C38+C33+C28</f>
        <v>449989</v>
      </c>
      <c r="D59" s="76">
        <f t="shared" si="11"/>
        <v>449989</v>
      </c>
      <c r="E59" s="76">
        <f t="shared" si="11"/>
        <v>449989</v>
      </c>
      <c r="F59" s="76">
        <f t="shared" si="11"/>
        <v>449989</v>
      </c>
      <c r="G59" s="76">
        <f t="shared" si="11"/>
        <v>449989</v>
      </c>
      <c r="H59" s="76">
        <f t="shared" si="11"/>
        <v>449989</v>
      </c>
      <c r="I59" s="76">
        <f t="shared" si="11"/>
        <v>449989</v>
      </c>
      <c r="J59" s="76">
        <f t="shared" si="11"/>
        <v>449989</v>
      </c>
      <c r="K59" s="76">
        <f t="shared" si="11"/>
        <v>449989</v>
      </c>
      <c r="L59" s="76">
        <f t="shared" si="11"/>
        <v>449989</v>
      </c>
      <c r="M59" s="76">
        <f t="shared" si="11"/>
        <v>449989</v>
      </c>
      <c r="N59" s="76">
        <f t="shared" si="11"/>
        <v>449989</v>
      </c>
      <c r="O59" s="76">
        <f t="shared" si="11"/>
        <v>449989</v>
      </c>
      <c r="P59" s="76">
        <f t="shared" si="11"/>
        <v>449989</v>
      </c>
      <c r="Q59" s="76">
        <f t="shared" si="11"/>
        <v>449989</v>
      </c>
      <c r="R59" s="76">
        <f t="shared" si="11"/>
        <v>449989</v>
      </c>
      <c r="S59" s="76">
        <f t="shared" si="11"/>
        <v>449989</v>
      </c>
      <c r="T59" s="76">
        <f t="shared" si="11"/>
        <v>449989</v>
      </c>
      <c r="U59" s="76">
        <f t="shared" si="11"/>
        <v>449989</v>
      </c>
      <c r="V59" s="77"/>
      <c r="W59" s="52">
        <f t="shared" si="3"/>
        <v>8999777</v>
      </c>
    </row>
    <row r="60" spans="1:23" ht="15.75">
      <c r="A60" s="1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2"/>
      <c r="V60" s="12"/>
      <c r="W60" s="53">
        <f t="shared" si="3"/>
        <v>0</v>
      </c>
    </row>
    <row r="61" spans="1:23" ht="15.75">
      <c r="A61" s="38" t="s">
        <v>53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  <c r="V61" s="40"/>
      <c r="W61" s="53">
        <f t="shared" si="3"/>
        <v>0</v>
      </c>
    </row>
    <row r="62" spans="1:23" ht="25.5">
      <c r="A62" s="41" t="s">
        <v>54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40"/>
      <c r="W62" s="53">
        <f t="shared" si="3"/>
        <v>0</v>
      </c>
    </row>
    <row r="63" spans="1:23" ht="15.75">
      <c r="A63" s="41" t="s">
        <v>55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40"/>
      <c r="W63" s="53">
        <f t="shared" si="3"/>
        <v>0</v>
      </c>
    </row>
    <row r="64" spans="1:23" ht="30.75" customHeight="1">
      <c r="A64" s="41" t="s">
        <v>56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40"/>
      <c r="W64" s="53">
        <f t="shared" si="3"/>
        <v>0</v>
      </c>
    </row>
    <row r="65" spans="1:23" ht="15.75">
      <c r="A65" s="1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2"/>
      <c r="V65" s="12"/>
      <c r="W65" s="53">
        <f t="shared" si="3"/>
        <v>0</v>
      </c>
    </row>
    <row r="66" spans="1:23" s="18" customFormat="1" ht="15.75">
      <c r="A66" s="42" t="s">
        <v>57</v>
      </c>
      <c r="B66" s="43">
        <f aca="true" t="shared" si="12" ref="B66:U66">B21-B59</f>
        <v>10484</v>
      </c>
      <c r="C66" s="43">
        <f t="shared" si="12"/>
        <v>10481</v>
      </c>
      <c r="D66" s="43">
        <f t="shared" si="12"/>
        <v>10481</v>
      </c>
      <c r="E66" s="43">
        <f t="shared" si="12"/>
        <v>10481</v>
      </c>
      <c r="F66" s="43">
        <f t="shared" si="12"/>
        <v>10481</v>
      </c>
      <c r="G66" s="43">
        <f t="shared" si="12"/>
        <v>10481</v>
      </c>
      <c r="H66" s="43">
        <f t="shared" si="12"/>
        <v>10481</v>
      </c>
      <c r="I66" s="43">
        <f t="shared" si="12"/>
        <v>10481</v>
      </c>
      <c r="J66" s="43">
        <f t="shared" si="12"/>
        <v>10481</v>
      </c>
      <c r="K66" s="43">
        <f t="shared" si="12"/>
        <v>10481</v>
      </c>
      <c r="L66" s="43">
        <f t="shared" si="12"/>
        <v>10481</v>
      </c>
      <c r="M66" s="43">
        <f t="shared" si="12"/>
        <v>10481</v>
      </c>
      <c r="N66" s="43">
        <f t="shared" si="12"/>
        <v>10481</v>
      </c>
      <c r="O66" s="43">
        <f t="shared" si="12"/>
        <v>10481</v>
      </c>
      <c r="P66" s="43">
        <f t="shared" si="12"/>
        <v>10481</v>
      </c>
      <c r="Q66" s="43">
        <f t="shared" si="12"/>
        <v>10481</v>
      </c>
      <c r="R66" s="43">
        <f t="shared" si="12"/>
        <v>10481</v>
      </c>
      <c r="S66" s="43">
        <f t="shared" si="12"/>
        <v>10481</v>
      </c>
      <c r="T66" s="43">
        <f t="shared" si="12"/>
        <v>10481</v>
      </c>
      <c r="U66" s="43">
        <f t="shared" si="12"/>
        <v>10481</v>
      </c>
      <c r="V66" s="44"/>
      <c r="W66" s="52">
        <f t="shared" si="3"/>
        <v>209623</v>
      </c>
    </row>
    <row r="67" spans="1:23" ht="15.75">
      <c r="A67" s="17" t="s">
        <v>58</v>
      </c>
      <c r="B67" s="45">
        <f aca="true" t="shared" si="13" ref="B67:U67">B66*0.34</f>
        <v>3564.5600000000004</v>
      </c>
      <c r="C67" s="45">
        <f t="shared" si="13"/>
        <v>3563.5400000000004</v>
      </c>
      <c r="D67" s="45">
        <f t="shared" si="13"/>
        <v>3563.5400000000004</v>
      </c>
      <c r="E67" s="45">
        <f t="shared" si="13"/>
        <v>3563.5400000000004</v>
      </c>
      <c r="F67" s="45">
        <f t="shared" si="13"/>
        <v>3563.5400000000004</v>
      </c>
      <c r="G67" s="45">
        <f t="shared" si="13"/>
        <v>3563.5400000000004</v>
      </c>
      <c r="H67" s="45">
        <f t="shared" si="13"/>
        <v>3563.5400000000004</v>
      </c>
      <c r="I67" s="45">
        <f t="shared" si="13"/>
        <v>3563.5400000000004</v>
      </c>
      <c r="J67" s="45">
        <f t="shared" si="13"/>
        <v>3563.5400000000004</v>
      </c>
      <c r="K67" s="45">
        <f t="shared" si="13"/>
        <v>3563.5400000000004</v>
      </c>
      <c r="L67" s="45">
        <f t="shared" si="13"/>
        <v>3563.5400000000004</v>
      </c>
      <c r="M67" s="45">
        <f t="shared" si="13"/>
        <v>3563.5400000000004</v>
      </c>
      <c r="N67" s="45">
        <f t="shared" si="13"/>
        <v>3563.5400000000004</v>
      </c>
      <c r="O67" s="45">
        <f t="shared" si="13"/>
        <v>3563.5400000000004</v>
      </c>
      <c r="P67" s="45">
        <f t="shared" si="13"/>
        <v>3563.5400000000004</v>
      </c>
      <c r="Q67" s="45">
        <f t="shared" si="13"/>
        <v>3563.5400000000004</v>
      </c>
      <c r="R67" s="45">
        <f t="shared" si="13"/>
        <v>3563.5400000000004</v>
      </c>
      <c r="S67" s="45">
        <f t="shared" si="13"/>
        <v>3563.5400000000004</v>
      </c>
      <c r="T67" s="45">
        <f t="shared" si="13"/>
        <v>3563.5400000000004</v>
      </c>
      <c r="U67" s="45">
        <f t="shared" si="13"/>
        <v>3563.5400000000004</v>
      </c>
      <c r="V67" s="12"/>
      <c r="W67" s="52">
        <f t="shared" si="3"/>
        <v>71271.82</v>
      </c>
    </row>
    <row r="68" spans="1:23" ht="15.75">
      <c r="A68" s="17" t="s">
        <v>59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2"/>
      <c r="V68" s="12"/>
      <c r="W68" s="53">
        <f t="shared" si="3"/>
        <v>0</v>
      </c>
    </row>
    <row r="69" spans="1:23" s="18" customFormat="1" ht="16.5" thickBot="1">
      <c r="A69" s="46" t="s">
        <v>60</v>
      </c>
      <c r="B69" s="47">
        <f aca="true" t="shared" si="14" ref="B69:U69">B66-B67</f>
        <v>6919.44</v>
      </c>
      <c r="C69" s="47">
        <f t="shared" si="14"/>
        <v>6917.459999999999</v>
      </c>
      <c r="D69" s="47">
        <f t="shared" si="14"/>
        <v>6917.459999999999</v>
      </c>
      <c r="E69" s="47">
        <f t="shared" si="14"/>
        <v>6917.459999999999</v>
      </c>
      <c r="F69" s="47">
        <f t="shared" si="14"/>
        <v>6917.459999999999</v>
      </c>
      <c r="G69" s="47">
        <f t="shared" si="14"/>
        <v>6917.459999999999</v>
      </c>
      <c r="H69" s="47">
        <f t="shared" si="14"/>
        <v>6917.459999999999</v>
      </c>
      <c r="I69" s="47">
        <f t="shared" si="14"/>
        <v>6917.459999999999</v>
      </c>
      <c r="J69" s="47">
        <f t="shared" si="14"/>
        <v>6917.459999999999</v>
      </c>
      <c r="K69" s="47">
        <f t="shared" si="14"/>
        <v>6917.459999999999</v>
      </c>
      <c r="L69" s="47">
        <f t="shared" si="14"/>
        <v>6917.459999999999</v>
      </c>
      <c r="M69" s="47">
        <f t="shared" si="14"/>
        <v>6917.459999999999</v>
      </c>
      <c r="N69" s="47">
        <f t="shared" si="14"/>
        <v>6917.459999999999</v>
      </c>
      <c r="O69" s="47">
        <f t="shared" si="14"/>
        <v>6917.459999999999</v>
      </c>
      <c r="P69" s="47">
        <f t="shared" si="14"/>
        <v>6917.459999999999</v>
      </c>
      <c r="Q69" s="47">
        <f t="shared" si="14"/>
        <v>6917.459999999999</v>
      </c>
      <c r="R69" s="47">
        <f t="shared" si="14"/>
        <v>6917.459999999999</v>
      </c>
      <c r="S69" s="47">
        <f t="shared" si="14"/>
        <v>6917.459999999999</v>
      </c>
      <c r="T69" s="47">
        <f t="shared" si="14"/>
        <v>6917.459999999999</v>
      </c>
      <c r="U69" s="47">
        <f t="shared" si="14"/>
        <v>6917.459999999999</v>
      </c>
      <c r="V69" s="48"/>
      <c r="W69" s="52">
        <f t="shared" si="3"/>
        <v>138351.1799999999</v>
      </c>
    </row>
  </sheetData>
  <mergeCells count="2">
    <mergeCell ref="A1:W1"/>
    <mergeCell ref="B2:E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64" r:id="rId1"/>
  <headerFooter alignWithMargins="0">
    <oddHeader>&amp;CVILLE DE CHATEAUBRIANT : DELEGATION DE SERVICE PUBLIC DE PRODUCTION ET DE DISTRIBUTION DE CHALEUR</oddHeader>
    <oddFooter>&amp;LCadre de réponse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landais</dc:creator>
  <cp:keywords/>
  <dc:description/>
  <cp:lastModifiedBy>landais</cp:lastModifiedBy>
  <cp:lastPrinted>2009-11-06T08:10:22Z</cp:lastPrinted>
  <dcterms:created xsi:type="dcterms:W3CDTF">2009-11-05T18:28:12Z</dcterms:created>
  <dcterms:modified xsi:type="dcterms:W3CDTF">2009-11-06T17:04:44Z</dcterms:modified>
  <cp:category/>
  <cp:version/>
  <cp:contentType/>
  <cp:contentStatus/>
</cp:coreProperties>
</file>